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sshirn/01_KUNDEN_AKTIV/Gesco/01_GB-QB-HV/01_GB_2024/09_Online/05_Webdaten/Excels/Einzelne Tabellen/EN/"/>
    </mc:Choice>
  </mc:AlternateContent>
  <xr:revisionPtr revIDLastSave="0" documentId="13_ncr:1_{7AE9A97B-F4A4-114B-B6D2-E0F7800E1685}" xr6:coauthVersionLast="47" xr6:coauthVersionMax="47" xr10:uidLastSave="{00000000-0000-0000-0000-000000000000}"/>
  <bookViews>
    <workbookView xWindow="-36800" yWindow="-3640" windowWidth="32000" windowHeight="16240" xr2:uid="{EAD08880-0413-9446-8E0E-BF6F6570E7EB}"/>
  </bookViews>
  <sheets>
    <sheet name="Ten-Year-Overview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2" l="1"/>
  <c r="N34" i="2"/>
  <c r="O33" i="2"/>
  <c r="N33" i="2"/>
  <c r="O24" i="2"/>
  <c r="N24" i="2"/>
  <c r="N9" i="2"/>
  <c r="M9" i="2"/>
  <c r="H9" i="2"/>
  <c r="G9" i="2"/>
</calcChain>
</file>

<file path=xl/sharedStrings.xml><?xml version="1.0" encoding="utf-8"?>
<sst xmlns="http://schemas.openxmlformats.org/spreadsheetml/2006/main" count="100" uniqueCount="49">
  <si>
    <t>T€</t>
  </si>
  <si>
    <t>EBITDA</t>
  </si>
  <si>
    <t>%</t>
  </si>
  <si>
    <t>-</t>
  </si>
  <si>
    <t>€</t>
  </si>
  <si>
    <t>GESCO Group key figures (IFRS)</t>
  </si>
  <si>
    <t>GESCO SE Annual Report 2024</t>
  </si>
  <si>
    <t>2024
01/01 – 12/31</t>
  </si>
  <si>
    <t>2023
01/01 – 12/31</t>
  </si>
  <si>
    <t>2022
01/01 – 12/31</t>
  </si>
  <si>
    <t>2021
01/01 – 12/31</t>
  </si>
  <si>
    <t>2020
01/01 – 12/31</t>
  </si>
  <si>
    <t>2018/2019
04/01 – 12/31
adjusted</t>
  </si>
  <si>
    <t>2018/2019
04/01 – 12/31
as reported</t>
  </si>
  <si>
    <t>2017/2018 04/01 – 03/31</t>
  </si>
  <si>
    <t>2016/2017
04/01 – 03/31</t>
  </si>
  <si>
    <t>2015/2016
04/01 – 03/31</t>
  </si>
  <si>
    <t>2014/2015
04/01 – 03/31</t>
  </si>
  <si>
    <t>2013/2014
04/01 – 03/31</t>
  </si>
  <si>
    <t>Sales</t>
  </si>
  <si>
    <t>          thereof domestic</t>
  </si>
  <si>
    <t>         thereof abroad</t>
  </si>
  <si>
    <t>EBIT</t>
  </si>
  <si>
    <t>Earnings before taxes (EBT)</t>
  </si>
  <si>
    <t>Taxes on income and earnings</t>
  </si>
  <si>
    <t>Tax rate</t>
  </si>
  <si>
    <t>Group net earnings for the year from continued operations (after minority interests)</t>
  </si>
  <si>
    <t>Earnings per share</t>
  </si>
  <si>
    <t>Group net earnings for the year from discontinued operations (after minority interests)</t>
  </si>
  <si>
    <t>Group net earnings for the year from continued and discontinued operations (after minority interests)</t>
  </si>
  <si>
    <t>Depreciation on tangible assets</t>
  </si>
  <si>
    <t>Dividend per share</t>
  </si>
  <si>
    <r>
      <t>Earnings per share</t>
    </r>
    <r>
      <rPr>
        <vertAlign val="superscript"/>
        <sz val="12"/>
        <color rgb="FF415270"/>
        <rFont val="Arial"/>
        <family val="2"/>
      </rPr>
      <t>1</t>
    </r>
  </si>
  <si>
    <r>
      <t>Balance sheet total</t>
    </r>
    <r>
      <rPr>
        <vertAlign val="superscript"/>
        <sz val="12"/>
        <color rgb="FF415270"/>
        <rFont val="Arial"/>
        <family val="2"/>
      </rPr>
      <t>3</t>
    </r>
  </si>
  <si>
    <r>
      <t xml:space="preserve">Equity </t>
    </r>
    <r>
      <rPr>
        <vertAlign val="superscript"/>
        <sz val="12"/>
        <color rgb="FF415270"/>
        <rFont val="Arial"/>
        <family val="2"/>
      </rPr>
      <t>3</t>
    </r>
  </si>
  <si>
    <r>
      <t>Equity ratio</t>
    </r>
    <r>
      <rPr>
        <vertAlign val="superscript"/>
        <sz val="12"/>
        <color rgb="FF415270"/>
        <rFont val="Arial"/>
        <family val="2"/>
      </rPr>
      <t>3</t>
    </r>
  </si>
  <si>
    <r>
      <t>Employees</t>
    </r>
    <r>
      <rPr>
        <vertAlign val="superscript"/>
        <sz val="12"/>
        <color rgb="FF415270"/>
        <rFont val="Arial"/>
        <family val="2"/>
      </rPr>
      <t xml:space="preserve"> 3</t>
    </r>
  </si>
  <si>
    <r>
      <t>Share price (XETRA) at the end of the financial year</t>
    </r>
    <r>
      <rPr>
        <vertAlign val="superscript"/>
        <sz val="12"/>
        <color rgb="FF415270"/>
        <rFont val="Arial"/>
        <family val="2"/>
      </rPr>
      <t>1</t>
    </r>
  </si>
  <si>
    <r>
      <t>Investments in tangible assets</t>
    </r>
    <r>
      <rPr>
        <vertAlign val="superscript"/>
        <sz val="12"/>
        <color rgb="FF415270"/>
        <rFont val="Arial"/>
        <family val="2"/>
      </rPr>
      <t>2</t>
    </r>
  </si>
  <si>
    <t>Excluding additions from changes in the scope of consolidation</t>
  </si>
  <si>
    <t>As of the balance sheet date</t>
  </si>
  <si>
    <t>Dividend proposal to the Annual General Meeting 2025</t>
  </si>
  <si>
    <r>
      <t>          thereof trainees</t>
    </r>
    <r>
      <rPr>
        <vertAlign val="superscript"/>
        <sz val="12"/>
        <color rgb="FF415270"/>
        <rFont val="Arial"/>
        <family val="2"/>
      </rPr>
      <t>3</t>
    </r>
  </si>
  <si>
    <t>No.</t>
  </si>
  <si>
    <t>–4.370</t>
  </si>
  <si>
    <r>
      <t>0,10</t>
    </r>
    <r>
      <rPr>
        <vertAlign val="superscript"/>
        <sz val="12"/>
        <color rgb="FF415270"/>
        <rFont val="Arial"/>
        <family val="2"/>
      </rPr>
      <t>4</t>
    </r>
  </si>
  <si>
    <t>Ten-Year-Overview</t>
  </si>
  <si>
    <t>2019
04/01 – 12/31
short fiscal year</t>
  </si>
  <si>
    <t>Financial years 2013/2014 to 2015/2016 adjusted according to share split 1:3 of Dec.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</si>
</sst>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\ \ @"/>
  </numFmts>
  <fonts count="11">
    <font>
      <sz val="12"/>
      <color theme="1"/>
      <name val="Aptos Narrow"/>
      <family val="2"/>
      <scheme val="minor"/>
    </font>
    <font>
      <sz val="10"/>
      <name val="Arial"/>
      <family val="2"/>
    </font>
    <font>
      <sz val="9.5"/>
      <color rgb="FFFF0090"/>
      <name val="Kievit for Aurubis Light"/>
    </font>
    <font>
      <b/>
      <sz val="20"/>
      <color rgb="FF415270"/>
      <name val="Arial"/>
      <family val="2"/>
    </font>
    <font>
      <b/>
      <sz val="16"/>
      <color rgb="FF415270"/>
      <name val="Arial"/>
      <family val="2"/>
    </font>
    <font>
      <b/>
      <sz val="12"/>
      <color theme="0"/>
      <name val="Arial"/>
      <family val="2"/>
    </font>
    <font>
      <b/>
      <sz val="12"/>
      <color rgb="FF415270"/>
      <name val="Arial"/>
      <family val="2"/>
    </font>
    <font>
      <sz val="12"/>
      <color rgb="FF415270"/>
      <name val="Arial"/>
      <family val="2"/>
    </font>
    <font>
      <vertAlign val="superscript"/>
      <sz val="12"/>
      <color rgb="FF415270"/>
      <name val="Aptos Narrow"/>
      <family val="2"/>
      <scheme val="minor"/>
    </font>
    <font>
      <vertAlign val="superscript"/>
      <sz val="12"/>
      <color rgb="FF415270"/>
      <name val="Arial"/>
      <family val="2"/>
    </font>
    <font>
      <u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5270"/>
        <bgColor indexed="64"/>
      </patternFill>
    </fill>
    <fill>
      <patternFill patternType="solid">
        <fgColor rgb="FFE2FF67"/>
        <bgColor indexed="64"/>
      </patternFill>
    </fill>
    <fill>
      <patternFill patternType="solid">
        <fgColor rgb="FFF3F6F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2FF67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/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 style="thin">
        <color rgb="FF415270"/>
      </left>
      <right/>
      <top style="thin">
        <color rgb="FF415270"/>
      </top>
      <bottom style="thin">
        <color rgb="FF415270"/>
      </bottom>
      <diagonal/>
    </border>
    <border>
      <left style="thin">
        <color rgb="FF415270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Border="0">
      <alignment horizontal="left" wrapText="1"/>
    </xf>
    <xf numFmtId="0" fontId="1" fillId="0" borderId="0"/>
  </cellStyleXfs>
  <cellXfs count="31">
    <xf numFmtId="0" fontId="0" fillId="0" borderId="0" xfId="0"/>
    <xf numFmtId="49" fontId="6" fillId="4" borderId="1" xfId="3" applyNumberFormat="1" applyFont="1" applyFill="1" applyBorder="1" applyAlignment="1">
      <alignment horizontal="right" wrapText="1"/>
    </xf>
    <xf numFmtId="3" fontId="7" fillId="5" borderId="2" xfId="4" quotePrefix="1" applyNumberFormat="1" applyFont="1" applyFill="1" applyBorder="1" applyAlignment="1">
      <alignment horizontal="right" vertical="center"/>
    </xf>
    <xf numFmtId="3" fontId="7" fillId="5" borderId="3" xfId="4" quotePrefix="1" applyNumberFormat="1" applyFont="1" applyFill="1" applyBorder="1" applyAlignment="1">
      <alignment horizontal="right" vertical="center"/>
    </xf>
    <xf numFmtId="165" fontId="7" fillId="2" borderId="3" xfId="4" applyNumberFormat="1" applyFont="1" applyFill="1" applyBorder="1" applyAlignment="1">
      <alignment vertical="center"/>
    </xf>
    <xf numFmtId="3" fontId="7" fillId="2" borderId="3" xfId="4" quotePrefix="1" applyNumberFormat="1" applyFont="1" applyFill="1" applyBorder="1" applyAlignment="1">
      <alignment horizontal="right" vertical="center"/>
    </xf>
    <xf numFmtId="164" fontId="7" fillId="2" borderId="3" xfId="4" quotePrefix="1" applyNumberFormat="1" applyFont="1" applyFill="1" applyBorder="1" applyAlignment="1">
      <alignment horizontal="right" vertical="center"/>
    </xf>
    <xf numFmtId="4" fontId="7" fillId="2" borderId="3" xfId="4" quotePrefix="1" applyNumberFormat="1" applyFont="1" applyFill="1" applyBorder="1" applyAlignment="1">
      <alignment horizontal="right" vertical="center"/>
    </xf>
    <xf numFmtId="164" fontId="7" fillId="5" borderId="3" xfId="4" quotePrefix="1" applyNumberFormat="1" applyFont="1" applyFill="1" applyBorder="1" applyAlignment="1">
      <alignment horizontal="right" vertical="center"/>
    </xf>
    <xf numFmtId="4" fontId="7" fillId="5" borderId="3" xfId="4" quotePrefix="1" applyNumberFormat="1" applyFont="1" applyFill="1" applyBorder="1" applyAlignment="1">
      <alignment horizontal="right" vertical="center"/>
    </xf>
    <xf numFmtId="165" fontId="7" fillId="2" borderId="2" xfId="4" applyNumberFormat="1" applyFont="1" applyFill="1" applyBorder="1" applyAlignment="1">
      <alignment vertical="center"/>
    </xf>
    <xf numFmtId="0" fontId="7" fillId="0" borderId="0" xfId="0" applyFont="1"/>
    <xf numFmtId="49" fontId="5" fillId="3" borderId="0" xfId="3" applyNumberFormat="1" applyFont="1" applyFill="1" applyBorder="1" applyAlignment="1">
      <alignment horizontal="right" wrapText="1"/>
    </xf>
    <xf numFmtId="165" fontId="7" fillId="2" borderId="2" xfId="4" applyNumberFormat="1" applyFont="1" applyFill="1" applyBorder="1" applyAlignment="1">
      <alignment horizontal="center" vertical="center"/>
    </xf>
    <xf numFmtId="165" fontId="7" fillId="2" borderId="3" xfId="4" applyNumberFormat="1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left" vertical="center" indent="1"/>
    </xf>
    <xf numFmtId="165" fontId="7" fillId="2" borderId="3" xfId="4" applyNumberFormat="1" applyFont="1" applyFill="1" applyBorder="1" applyAlignment="1">
      <alignment horizontal="left" vertical="center"/>
    </xf>
    <xf numFmtId="165" fontId="7" fillId="2" borderId="4" xfId="4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indent="1"/>
    </xf>
    <xf numFmtId="0" fontId="10" fillId="0" borderId="0" xfId="0" applyFont="1"/>
    <xf numFmtId="3" fontId="7" fillId="2" borderId="2" xfId="4" quotePrefix="1" applyNumberFormat="1" applyFont="1" applyFill="1" applyBorder="1" applyAlignment="1">
      <alignment horizontal="right" vertical="center"/>
    </xf>
    <xf numFmtId="164" fontId="7" fillId="5" borderId="2" xfId="4" quotePrefix="1" applyNumberFormat="1" applyFont="1" applyFill="1" applyBorder="1" applyAlignment="1">
      <alignment horizontal="right" vertical="center"/>
    </xf>
    <xf numFmtId="4" fontId="7" fillId="5" borderId="2" xfId="4" quotePrefix="1" applyNumberFormat="1" applyFont="1" applyFill="1" applyBorder="1" applyAlignment="1">
      <alignment horizontal="right" vertical="center"/>
    </xf>
    <xf numFmtId="2" fontId="7" fillId="2" borderId="3" xfId="4" quotePrefix="1" applyNumberFormat="1" applyFont="1" applyFill="1" applyBorder="1" applyAlignment="1">
      <alignment horizontal="right" vertical="center"/>
    </xf>
    <xf numFmtId="0" fontId="4" fillId="0" borderId="0" xfId="3" applyFont="1" applyAlignment="1"/>
    <xf numFmtId="0" fontId="4" fillId="0" borderId="0" xfId="3" applyFont="1" applyAlignment="1">
      <alignment wrapText="1"/>
    </xf>
    <xf numFmtId="0" fontId="3" fillId="0" borderId="0" xfId="3" applyFont="1" applyAlignment="1">
      <alignment wrapText="1"/>
    </xf>
  </cellXfs>
  <cellStyles count="5">
    <cellStyle name="Normal" xfId="3" xr:uid="{BF15BD43-04AE-7344-821B-43422CB900E2}"/>
    <cellStyle name="Prozent 3" xfId="2" xr:uid="{1DA20EC6-DD15-7646-BDAE-5435C364E3F1}"/>
    <cellStyle name="Standard" xfId="0" builtinId="0"/>
    <cellStyle name="Standard 2" xfId="4" xr:uid="{BC798CB0-496B-A547-816D-6AD30369951A}"/>
    <cellStyle name="Standard 6" xfId="1" xr:uid="{27C3096F-F1E3-F741-80A2-8552E29FA242}"/>
  </cellStyles>
  <dxfs count="0"/>
  <tableStyles count="0" defaultTableStyle="TableStyleMedium2" defaultPivotStyle="PivotStyleLight16"/>
  <colors>
    <mruColors>
      <color rgb="FF415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00FF-86AF-B544-857D-7A7189BFF778}">
  <dimension ref="A1:O39"/>
  <sheetViews>
    <sheetView tabSelected="1" zoomScale="54" zoomScaleNormal="54" workbookViewId="0">
      <selection activeCell="A26" sqref="A26:XFD26"/>
    </sheetView>
  </sheetViews>
  <sheetFormatPr baseColWidth="10" defaultRowHeight="16"/>
  <cols>
    <col min="1" max="1" width="106" bestFit="1" customWidth="1"/>
    <col min="3" max="3" width="18.6640625" customWidth="1"/>
    <col min="4" max="4" width="14.83203125" customWidth="1"/>
    <col min="5" max="5" width="15.1640625" customWidth="1"/>
    <col min="6" max="6" width="14.1640625" customWidth="1"/>
    <col min="7" max="7" width="15.83203125" customWidth="1"/>
    <col min="8" max="8" width="21.5" customWidth="1"/>
    <col min="9" max="9" width="17.5" customWidth="1"/>
    <col min="10" max="10" width="18" customWidth="1"/>
    <col min="11" max="11" width="15.1640625" customWidth="1"/>
    <col min="12" max="12" width="14.83203125" customWidth="1"/>
    <col min="13" max="14" width="15.6640625" customWidth="1"/>
    <col min="15" max="15" width="14.6640625" customWidth="1"/>
  </cols>
  <sheetData>
    <row r="1" spans="1:15" ht="25" customHeight="1">
      <c r="A1" s="30" t="s">
        <v>6</v>
      </c>
      <c r="B1" s="30"/>
      <c r="C1" s="30"/>
      <c r="D1" s="30"/>
    </row>
    <row r="2" spans="1:15" ht="28" customHeight="1">
      <c r="A2" s="28" t="s">
        <v>46</v>
      </c>
      <c r="B2" s="28"/>
      <c r="C2" s="28"/>
      <c r="D2" s="28"/>
    </row>
    <row r="3" spans="1:15" ht="28" customHeight="1">
      <c r="A3" s="29" t="s">
        <v>5</v>
      </c>
      <c r="B3" s="29"/>
      <c r="C3" s="29"/>
      <c r="D3" s="29"/>
    </row>
    <row r="5" spans="1:15" ht="17" customHeight="1"/>
    <row r="6" spans="1:15" ht="67" customHeight="1">
      <c r="A6" s="12"/>
      <c r="B6" s="12"/>
      <c r="C6" s="1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47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</row>
    <row r="7" spans="1:15">
      <c r="A7" s="10" t="s">
        <v>19</v>
      </c>
      <c r="B7" s="13" t="s">
        <v>0</v>
      </c>
      <c r="C7" s="2">
        <v>513809</v>
      </c>
      <c r="D7" s="24">
        <v>560724</v>
      </c>
      <c r="E7" s="24">
        <v>582273</v>
      </c>
      <c r="F7" s="24">
        <v>488051</v>
      </c>
      <c r="G7" s="24">
        <v>397225</v>
      </c>
      <c r="H7" s="24">
        <v>439619</v>
      </c>
      <c r="I7" s="24">
        <v>580254</v>
      </c>
      <c r="J7" s="24">
        <v>574532</v>
      </c>
      <c r="K7" s="24">
        <v>547193</v>
      </c>
      <c r="L7" s="24">
        <v>482480</v>
      </c>
      <c r="M7" s="24">
        <v>494014</v>
      </c>
      <c r="N7" s="24">
        <v>451434</v>
      </c>
      <c r="O7" s="24">
        <v>453336</v>
      </c>
    </row>
    <row r="8" spans="1:15">
      <c r="A8" s="4" t="s">
        <v>20</v>
      </c>
      <c r="B8" s="14" t="s">
        <v>0</v>
      </c>
      <c r="C8" s="3">
        <v>240134</v>
      </c>
      <c r="D8" s="5">
        <v>260974</v>
      </c>
      <c r="E8" s="5">
        <v>280988</v>
      </c>
      <c r="F8" s="5">
        <v>252806</v>
      </c>
      <c r="G8" s="5">
        <v>212225</v>
      </c>
      <c r="H8" s="5">
        <v>258844</v>
      </c>
      <c r="I8" s="5">
        <v>353178</v>
      </c>
      <c r="J8" s="5">
        <v>351272</v>
      </c>
      <c r="K8" s="5">
        <v>335981</v>
      </c>
      <c r="L8" s="5">
        <v>302419</v>
      </c>
      <c r="M8" s="5">
        <v>323862</v>
      </c>
      <c r="N8" s="5">
        <v>303597</v>
      </c>
      <c r="O8" s="5">
        <v>300263</v>
      </c>
    </row>
    <row r="9" spans="1:15">
      <c r="A9" s="4" t="s">
        <v>21</v>
      </c>
      <c r="B9" s="14" t="s">
        <v>0</v>
      </c>
      <c r="C9" s="3">
        <v>273675</v>
      </c>
      <c r="D9" s="5">
        <v>299750</v>
      </c>
      <c r="E9" s="5">
        <v>301285</v>
      </c>
      <c r="F9" s="5">
        <v>235245</v>
      </c>
      <c r="G9" s="5">
        <f>120307+64693</f>
        <v>185000</v>
      </c>
      <c r="H9" s="5">
        <f>109614+71161</f>
        <v>180775</v>
      </c>
      <c r="I9" s="5">
        <v>227076</v>
      </c>
      <c r="J9" s="5">
        <v>223260</v>
      </c>
      <c r="K9" s="5">
        <v>211212</v>
      </c>
      <c r="L9" s="5">
        <v>180061</v>
      </c>
      <c r="M9" s="5">
        <f>89317+80835</f>
        <v>170152</v>
      </c>
      <c r="N9" s="5">
        <f>75792+72045</f>
        <v>147837</v>
      </c>
      <c r="O9" s="5">
        <v>153073</v>
      </c>
    </row>
    <row r="10" spans="1:15">
      <c r="A10" s="4" t="s">
        <v>1</v>
      </c>
      <c r="B10" s="14" t="s">
        <v>0</v>
      </c>
      <c r="C10" s="3">
        <v>36673</v>
      </c>
      <c r="D10" s="5">
        <v>59010</v>
      </c>
      <c r="E10" s="5">
        <v>67738</v>
      </c>
      <c r="F10" s="5">
        <v>62188</v>
      </c>
      <c r="G10" s="5">
        <v>33357</v>
      </c>
      <c r="H10" s="5">
        <v>44035</v>
      </c>
      <c r="I10" s="5">
        <v>68375</v>
      </c>
      <c r="J10" s="5">
        <v>73498</v>
      </c>
      <c r="K10" s="5">
        <v>57404</v>
      </c>
      <c r="L10" s="5">
        <v>49745</v>
      </c>
      <c r="M10" s="5">
        <v>53261</v>
      </c>
      <c r="N10" s="5">
        <v>46171</v>
      </c>
      <c r="O10" s="5">
        <v>48719</v>
      </c>
    </row>
    <row r="11" spans="1:15">
      <c r="A11" s="4" t="s">
        <v>22</v>
      </c>
      <c r="B11" s="14" t="s">
        <v>0</v>
      </c>
      <c r="C11" s="3">
        <v>15182</v>
      </c>
      <c r="D11" s="5">
        <v>35866</v>
      </c>
      <c r="E11" s="5">
        <v>49433</v>
      </c>
      <c r="F11" s="5">
        <v>44572</v>
      </c>
      <c r="G11" s="5">
        <v>16693</v>
      </c>
      <c r="H11" s="5">
        <v>23470</v>
      </c>
      <c r="I11" s="5">
        <v>42101</v>
      </c>
      <c r="J11" s="5">
        <v>47646</v>
      </c>
      <c r="K11" s="5">
        <v>33789</v>
      </c>
      <c r="L11" s="5">
        <v>22137</v>
      </c>
      <c r="M11" s="5">
        <v>31457</v>
      </c>
      <c r="N11" s="5">
        <v>27300</v>
      </c>
      <c r="O11" s="5">
        <v>32010</v>
      </c>
    </row>
    <row r="12" spans="1:15">
      <c r="A12" s="4" t="s">
        <v>23</v>
      </c>
      <c r="B12" s="14" t="s">
        <v>0</v>
      </c>
      <c r="C12" s="3">
        <v>9964</v>
      </c>
      <c r="D12" s="5">
        <v>32361</v>
      </c>
      <c r="E12" s="5">
        <v>49459</v>
      </c>
      <c r="F12" s="5">
        <v>42719</v>
      </c>
      <c r="G12" s="5">
        <v>12889</v>
      </c>
      <c r="H12" s="5">
        <v>21804</v>
      </c>
      <c r="I12" s="5">
        <v>39809</v>
      </c>
      <c r="J12" s="5">
        <v>45420</v>
      </c>
      <c r="K12" s="5">
        <v>31861</v>
      </c>
      <c r="L12" s="5">
        <v>19187</v>
      </c>
      <c r="M12" s="5">
        <v>28828</v>
      </c>
      <c r="N12" s="5">
        <v>24553</v>
      </c>
      <c r="O12" s="5">
        <v>29018</v>
      </c>
    </row>
    <row r="13" spans="1:15">
      <c r="A13" s="4" t="s">
        <v>24</v>
      </c>
      <c r="B13" s="14" t="s">
        <v>0</v>
      </c>
      <c r="C13" s="3" t="s">
        <v>44</v>
      </c>
      <c r="D13" s="5">
        <v>-10220</v>
      </c>
      <c r="E13" s="5">
        <v>-13196</v>
      </c>
      <c r="F13" s="5">
        <v>-13243</v>
      </c>
      <c r="G13" s="5">
        <v>-6009</v>
      </c>
      <c r="H13" s="5">
        <v>-8076</v>
      </c>
      <c r="I13" s="5">
        <v>-14042</v>
      </c>
      <c r="J13" s="5">
        <v>-15443</v>
      </c>
      <c r="K13" s="5">
        <v>-13690</v>
      </c>
      <c r="L13" s="5">
        <v>-9458</v>
      </c>
      <c r="M13" s="5">
        <v>-10307</v>
      </c>
      <c r="N13" s="5">
        <v>-10401</v>
      </c>
      <c r="O13" s="5">
        <v>-9261</v>
      </c>
    </row>
    <row r="14" spans="1:15">
      <c r="A14" s="4" t="s">
        <v>25</v>
      </c>
      <c r="B14" s="14" t="s">
        <v>2</v>
      </c>
      <c r="C14" s="8">
        <v>43.8</v>
      </c>
      <c r="D14" s="6">
        <v>31.6</v>
      </c>
      <c r="E14" s="6">
        <v>26.7</v>
      </c>
      <c r="F14" s="6">
        <v>31</v>
      </c>
      <c r="G14" s="6">
        <v>46.6</v>
      </c>
      <c r="H14" s="6">
        <v>37</v>
      </c>
      <c r="I14" s="6">
        <v>35.299999999999997</v>
      </c>
      <c r="J14" s="6">
        <v>34</v>
      </c>
      <c r="K14" s="6">
        <v>43</v>
      </c>
      <c r="L14" s="6">
        <v>49.3</v>
      </c>
      <c r="M14" s="6">
        <v>35.799999999999997</v>
      </c>
      <c r="N14" s="6">
        <v>42.4</v>
      </c>
      <c r="O14" s="6">
        <v>31.9</v>
      </c>
    </row>
    <row r="15" spans="1:15">
      <c r="A15" s="4"/>
      <c r="B15" s="14"/>
      <c r="C15" s="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4"/>
      <c r="B16" s="14"/>
      <c r="C16" s="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4" t="s">
        <v>26</v>
      </c>
      <c r="B17" s="14" t="s">
        <v>0</v>
      </c>
      <c r="C17" s="3">
        <v>4439</v>
      </c>
      <c r="D17" s="5">
        <v>20885</v>
      </c>
      <c r="E17" s="5">
        <v>33824</v>
      </c>
      <c r="F17" s="5">
        <v>26876</v>
      </c>
      <c r="G17" s="5">
        <v>5829</v>
      </c>
      <c r="H17" s="5" t="s">
        <v>3</v>
      </c>
      <c r="I17" s="5" t="s">
        <v>3</v>
      </c>
      <c r="J17" s="5" t="s">
        <v>3</v>
      </c>
      <c r="K17" s="5" t="s">
        <v>3</v>
      </c>
      <c r="L17" s="5" t="s">
        <v>3</v>
      </c>
      <c r="M17" s="5" t="s">
        <v>3</v>
      </c>
      <c r="N17" s="5" t="s">
        <v>3</v>
      </c>
      <c r="O17" s="5" t="s">
        <v>3</v>
      </c>
    </row>
    <row r="18" spans="1:15">
      <c r="A18" s="4" t="s">
        <v>27</v>
      </c>
      <c r="B18" s="14" t="s">
        <v>4</v>
      </c>
      <c r="C18" s="9">
        <v>0.42</v>
      </c>
      <c r="D18" s="7">
        <v>1.93</v>
      </c>
      <c r="E18" s="7">
        <v>3.12</v>
      </c>
      <c r="F18" s="7">
        <v>2.48</v>
      </c>
      <c r="G18" s="7">
        <v>0.54</v>
      </c>
      <c r="H18" s="5" t="s">
        <v>3</v>
      </c>
      <c r="I18" s="5" t="s">
        <v>3</v>
      </c>
      <c r="J18" s="5" t="s">
        <v>3</v>
      </c>
      <c r="K18" s="5" t="s">
        <v>3</v>
      </c>
      <c r="L18" s="5" t="s">
        <v>3</v>
      </c>
      <c r="M18" s="5" t="s">
        <v>3</v>
      </c>
      <c r="N18" s="5" t="s">
        <v>3</v>
      </c>
      <c r="O18" s="5" t="s">
        <v>3</v>
      </c>
    </row>
    <row r="19" spans="1:15">
      <c r="A19" s="4"/>
      <c r="B19" s="14"/>
      <c r="C19" s="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4" t="s">
        <v>28</v>
      </c>
      <c r="B20" s="14" t="s">
        <v>0</v>
      </c>
      <c r="C20" s="3">
        <v>0</v>
      </c>
      <c r="D20" s="5">
        <v>0</v>
      </c>
      <c r="E20" s="5">
        <v>0</v>
      </c>
      <c r="F20" s="5">
        <v>-14</v>
      </c>
      <c r="G20" s="5">
        <v>-22405</v>
      </c>
      <c r="H20" s="5" t="s">
        <v>3</v>
      </c>
      <c r="I20" s="5" t="s">
        <v>3</v>
      </c>
      <c r="J20" s="5" t="s">
        <v>3</v>
      </c>
      <c r="K20" s="5" t="s">
        <v>3</v>
      </c>
      <c r="L20" s="5" t="s">
        <v>3</v>
      </c>
      <c r="M20" s="5" t="s">
        <v>3</v>
      </c>
      <c r="N20" s="5" t="s">
        <v>3</v>
      </c>
      <c r="O20" s="5" t="s">
        <v>3</v>
      </c>
    </row>
    <row r="21" spans="1:15">
      <c r="A21" s="4" t="s">
        <v>27</v>
      </c>
      <c r="B21" s="14" t="s">
        <v>4</v>
      </c>
      <c r="C21" s="9">
        <v>0</v>
      </c>
      <c r="D21" s="7">
        <v>-1E-3</v>
      </c>
      <c r="E21" s="7">
        <v>-1E-3</v>
      </c>
      <c r="F21" s="7">
        <v>-1E-3</v>
      </c>
      <c r="G21" s="7">
        <v>-2.0699999999999998</v>
      </c>
      <c r="H21" s="5" t="s">
        <v>3</v>
      </c>
      <c r="I21" s="5" t="s">
        <v>3</v>
      </c>
      <c r="J21" s="5" t="s">
        <v>3</v>
      </c>
      <c r="K21" s="5" t="s">
        <v>3</v>
      </c>
      <c r="L21" s="5" t="s">
        <v>3</v>
      </c>
      <c r="M21" s="5" t="s">
        <v>3</v>
      </c>
      <c r="N21" s="5" t="s">
        <v>3</v>
      </c>
      <c r="O21" s="5" t="s">
        <v>3</v>
      </c>
    </row>
    <row r="22" spans="1:15">
      <c r="A22" s="4"/>
      <c r="B22" s="14"/>
      <c r="C22" s="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4" t="s">
        <v>29</v>
      </c>
      <c r="B23" s="14" t="s">
        <v>0</v>
      </c>
      <c r="C23" s="2">
        <v>4439</v>
      </c>
      <c r="D23" s="5">
        <v>20885</v>
      </c>
      <c r="E23" s="5">
        <v>33824</v>
      </c>
      <c r="F23" s="5">
        <v>26862</v>
      </c>
      <c r="G23" s="5">
        <v>-16576</v>
      </c>
      <c r="H23" s="5">
        <v>12386</v>
      </c>
      <c r="I23" s="5">
        <v>22582</v>
      </c>
      <c r="J23" s="5">
        <v>26598</v>
      </c>
      <c r="K23" s="5">
        <v>16099</v>
      </c>
      <c r="L23" s="5">
        <v>7890</v>
      </c>
      <c r="M23" s="5">
        <v>16127</v>
      </c>
      <c r="N23" s="5">
        <v>12350</v>
      </c>
      <c r="O23" s="5">
        <v>18121</v>
      </c>
    </row>
    <row r="24" spans="1:15" ht="18">
      <c r="A24" s="16" t="s">
        <v>32</v>
      </c>
      <c r="B24" s="14" t="s">
        <v>4</v>
      </c>
      <c r="C24" s="9">
        <v>0.42</v>
      </c>
      <c r="D24" s="7">
        <v>1.93</v>
      </c>
      <c r="E24" s="7">
        <v>3.12</v>
      </c>
      <c r="F24" s="7">
        <v>2.48</v>
      </c>
      <c r="G24" s="7">
        <v>-1.53</v>
      </c>
      <c r="H24" s="7">
        <v>1.1399999999999999</v>
      </c>
      <c r="I24" s="7">
        <v>2.08</v>
      </c>
      <c r="J24" s="7">
        <v>2.46</v>
      </c>
      <c r="K24" s="7">
        <v>1.49</v>
      </c>
      <c r="L24" s="7">
        <v>0.79</v>
      </c>
      <c r="M24" s="7">
        <v>1.62</v>
      </c>
      <c r="N24" s="7">
        <f>3.72/3</f>
        <v>1.24</v>
      </c>
      <c r="O24" s="7">
        <f>5.45/3</f>
        <v>1.8166666666666667</v>
      </c>
    </row>
    <row r="25" spans="1:15">
      <c r="A25" s="4"/>
      <c r="B25" s="14"/>
      <c r="C25" s="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8">
      <c r="A26" s="22" t="s">
        <v>38</v>
      </c>
      <c r="B26" s="18" t="s">
        <v>0</v>
      </c>
      <c r="C26" s="3">
        <v>11356</v>
      </c>
      <c r="D26" s="5">
        <v>20136</v>
      </c>
      <c r="E26" s="5">
        <v>15577</v>
      </c>
      <c r="F26" s="5">
        <v>12670</v>
      </c>
      <c r="G26" s="5">
        <v>7907</v>
      </c>
      <c r="H26" s="5">
        <v>15838</v>
      </c>
      <c r="I26" s="5">
        <v>23354</v>
      </c>
      <c r="J26" s="5">
        <v>23838</v>
      </c>
      <c r="K26" s="5">
        <v>24638</v>
      </c>
      <c r="L26" s="5">
        <v>19788</v>
      </c>
      <c r="M26" s="5">
        <v>23974</v>
      </c>
      <c r="N26" s="5">
        <v>29525</v>
      </c>
      <c r="O26" s="5">
        <v>27164</v>
      </c>
    </row>
    <row r="27" spans="1:15">
      <c r="A27" s="17" t="s">
        <v>30</v>
      </c>
      <c r="B27" s="18" t="s">
        <v>0</v>
      </c>
      <c r="C27" s="3">
        <v>21491</v>
      </c>
      <c r="D27" s="5">
        <v>23144</v>
      </c>
      <c r="E27" s="5">
        <v>18305</v>
      </c>
      <c r="F27" s="5">
        <v>17616</v>
      </c>
      <c r="G27" s="5">
        <v>13346</v>
      </c>
      <c r="H27" s="5">
        <v>17487</v>
      </c>
      <c r="I27" s="5">
        <v>19415</v>
      </c>
      <c r="J27" s="5">
        <v>19081</v>
      </c>
      <c r="K27" s="5">
        <v>17989</v>
      </c>
      <c r="L27" s="5">
        <v>24009</v>
      </c>
      <c r="M27" s="5">
        <v>16940</v>
      </c>
      <c r="N27" s="5">
        <v>15475</v>
      </c>
      <c r="O27" s="5">
        <v>14136</v>
      </c>
    </row>
    <row r="28" spans="1:15" ht="18">
      <c r="A28" s="20" t="s">
        <v>34</v>
      </c>
      <c r="B28" s="14" t="s">
        <v>0</v>
      </c>
      <c r="C28" s="3">
        <v>270087</v>
      </c>
      <c r="D28" s="5">
        <v>277654</v>
      </c>
      <c r="E28" s="5">
        <v>274706</v>
      </c>
      <c r="F28" s="5">
        <v>255734</v>
      </c>
      <c r="G28" s="5">
        <v>227770</v>
      </c>
      <c r="H28" s="5">
        <v>250428</v>
      </c>
      <c r="I28" s="5">
        <v>250567</v>
      </c>
      <c r="J28" s="5">
        <v>244261</v>
      </c>
      <c r="K28" s="5">
        <v>224265</v>
      </c>
      <c r="L28" s="5">
        <v>214095</v>
      </c>
      <c r="M28" s="5">
        <v>195773</v>
      </c>
      <c r="N28" s="5">
        <v>182803</v>
      </c>
      <c r="O28" s="5">
        <v>176604</v>
      </c>
    </row>
    <row r="29" spans="1:15" ht="18">
      <c r="A29" s="21" t="s">
        <v>33</v>
      </c>
      <c r="B29" s="14" t="s">
        <v>0</v>
      </c>
      <c r="C29" s="3">
        <v>433316</v>
      </c>
      <c r="D29" s="5">
        <v>468962</v>
      </c>
      <c r="E29" s="5">
        <v>473913</v>
      </c>
      <c r="F29" s="5">
        <v>449535</v>
      </c>
      <c r="G29" s="5">
        <v>390821</v>
      </c>
      <c r="H29" s="5">
        <v>506099</v>
      </c>
      <c r="I29" s="5">
        <v>525486</v>
      </c>
      <c r="J29" s="5">
        <v>509513</v>
      </c>
      <c r="K29" s="5">
        <v>456256</v>
      </c>
      <c r="L29" s="5">
        <v>439915</v>
      </c>
      <c r="M29" s="5">
        <v>410175</v>
      </c>
      <c r="N29" s="5">
        <v>403739</v>
      </c>
      <c r="O29" s="5">
        <v>379950</v>
      </c>
    </row>
    <row r="30" spans="1:15" ht="18">
      <c r="A30" s="19" t="s">
        <v>35</v>
      </c>
      <c r="B30" s="14" t="s">
        <v>2</v>
      </c>
      <c r="C30" s="25">
        <v>62.3</v>
      </c>
      <c r="D30" s="6">
        <v>59.2</v>
      </c>
      <c r="E30" s="6">
        <v>58</v>
      </c>
      <c r="F30" s="6">
        <v>56.9</v>
      </c>
      <c r="G30" s="6">
        <v>58.3</v>
      </c>
      <c r="H30" s="6">
        <v>49.5</v>
      </c>
      <c r="I30" s="6">
        <v>47.7</v>
      </c>
      <c r="J30" s="6">
        <v>47.9</v>
      </c>
      <c r="K30" s="6">
        <v>49.2</v>
      </c>
      <c r="L30" s="6">
        <v>48.7</v>
      </c>
      <c r="M30" s="6">
        <v>47.7</v>
      </c>
      <c r="N30" s="6">
        <v>45.3</v>
      </c>
      <c r="O30" s="6">
        <v>46.5</v>
      </c>
    </row>
    <row r="31" spans="1:15" ht="18">
      <c r="A31" s="16" t="s">
        <v>36</v>
      </c>
      <c r="B31" s="14" t="s">
        <v>43</v>
      </c>
      <c r="C31" s="3">
        <v>1642</v>
      </c>
      <c r="D31" s="5">
        <v>1899</v>
      </c>
      <c r="E31" s="5">
        <v>1841</v>
      </c>
      <c r="F31" s="5">
        <v>1783</v>
      </c>
      <c r="G31" s="5">
        <v>1695</v>
      </c>
      <c r="H31" s="5">
        <v>2718</v>
      </c>
      <c r="I31" s="5">
        <v>2684</v>
      </c>
      <c r="J31" s="5">
        <v>2662</v>
      </c>
      <c r="K31" s="5">
        <v>2489</v>
      </c>
      <c r="L31" s="5">
        <v>2535</v>
      </c>
      <c r="M31" s="5">
        <v>2537</v>
      </c>
      <c r="N31" s="5">
        <v>2465</v>
      </c>
      <c r="O31" s="5">
        <v>2360</v>
      </c>
    </row>
    <row r="32" spans="1:15" ht="18">
      <c r="A32" s="19" t="s">
        <v>42</v>
      </c>
      <c r="B32" s="14" t="s">
        <v>43</v>
      </c>
      <c r="C32" s="3">
        <v>38</v>
      </c>
      <c r="D32" s="5">
        <v>50</v>
      </c>
      <c r="E32" s="5">
        <v>60</v>
      </c>
      <c r="F32" s="5">
        <v>66</v>
      </c>
      <c r="G32" s="5">
        <v>63</v>
      </c>
      <c r="H32" s="5">
        <v>130</v>
      </c>
      <c r="I32" s="5">
        <v>108</v>
      </c>
      <c r="J32" s="5">
        <v>134</v>
      </c>
      <c r="K32" s="5">
        <v>134</v>
      </c>
      <c r="L32" s="5">
        <v>138</v>
      </c>
      <c r="M32" s="5">
        <v>153</v>
      </c>
      <c r="N32" s="5">
        <v>156</v>
      </c>
      <c r="O32" s="5">
        <v>144</v>
      </c>
    </row>
    <row r="33" spans="1:15" ht="18">
      <c r="A33" s="19" t="s">
        <v>37</v>
      </c>
      <c r="B33" s="14" t="s">
        <v>4</v>
      </c>
      <c r="C33" s="9">
        <v>13.2</v>
      </c>
      <c r="D33" s="7">
        <v>18.600000000000001</v>
      </c>
      <c r="E33" s="7">
        <v>24.1</v>
      </c>
      <c r="F33" s="7">
        <v>25.5</v>
      </c>
      <c r="G33" s="7">
        <v>18.350000000000001</v>
      </c>
      <c r="H33" s="7">
        <v>18.86</v>
      </c>
      <c r="I33" s="7">
        <v>22.75</v>
      </c>
      <c r="J33" s="7">
        <v>22.75</v>
      </c>
      <c r="K33" s="7">
        <v>28.5</v>
      </c>
      <c r="L33" s="7">
        <v>24.96</v>
      </c>
      <c r="M33" s="7">
        <v>24.71</v>
      </c>
      <c r="N33" s="7">
        <f>76.38/3</f>
        <v>25.459999999999997</v>
      </c>
      <c r="O33" s="7">
        <f>76.15/3</f>
        <v>25.383333333333336</v>
      </c>
    </row>
    <row r="34" spans="1:15" ht="18">
      <c r="A34" s="4" t="s">
        <v>31</v>
      </c>
      <c r="B34" s="14" t="s">
        <v>4</v>
      </c>
      <c r="C34" s="26" t="s">
        <v>45</v>
      </c>
      <c r="D34" s="27">
        <v>0.4</v>
      </c>
      <c r="E34" s="7">
        <v>1</v>
      </c>
      <c r="F34" s="7">
        <v>0.98</v>
      </c>
      <c r="G34" s="7">
        <v>0</v>
      </c>
      <c r="H34" s="7">
        <v>0.23</v>
      </c>
      <c r="I34" s="7">
        <v>0.9</v>
      </c>
      <c r="J34" s="7">
        <v>0.9</v>
      </c>
      <c r="K34" s="7">
        <v>0.6</v>
      </c>
      <c r="L34" s="7">
        <v>0.35</v>
      </c>
      <c r="M34" s="7">
        <v>0.67</v>
      </c>
      <c r="N34" s="7">
        <f>1.75/3</f>
        <v>0.58333333333333337</v>
      </c>
      <c r="O34" s="7">
        <f>2.2/3</f>
        <v>0.73333333333333339</v>
      </c>
    </row>
    <row r="36" spans="1:15" ht="19">
      <c r="B36" s="15">
        <v>1</v>
      </c>
      <c r="C36" s="11" t="s">
        <v>48</v>
      </c>
    </row>
    <row r="37" spans="1:15" ht="19">
      <c r="A37" s="23"/>
      <c r="B37" s="15">
        <v>2</v>
      </c>
      <c r="C37" s="11" t="s">
        <v>39</v>
      </c>
    </row>
    <row r="38" spans="1:15" ht="19">
      <c r="B38" s="15">
        <v>3</v>
      </c>
      <c r="C38" s="11" t="s">
        <v>40</v>
      </c>
    </row>
    <row r="39" spans="1:15" ht="19">
      <c r="B39" s="15">
        <v>4</v>
      </c>
      <c r="C39" s="11" t="s">
        <v>41</v>
      </c>
    </row>
  </sheetData>
  <pageMargins left="0.7" right="0.7" top="0.78740157499999996" bottom="0.78740157499999996" header="0.3" footer="0.3"/>
  <pageSetup paperSize="9" orientation="portrait" horizontalDpi="0" verticalDpi="0"/>
  <ignoredErrors>
    <ignoredError sqref="C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Ten-Year-Overview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Shakhanova</dc:creator>
  <cp:lastModifiedBy>Alina Shakhanova</cp:lastModifiedBy>
  <dcterms:created xsi:type="dcterms:W3CDTF">2025-04-23T08:07:04Z</dcterms:created>
  <dcterms:modified xsi:type="dcterms:W3CDTF">2025-04-28T16:44:55Z</dcterms:modified>
</cp:coreProperties>
</file>